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_xlnm._FilterDatabase" localSheetId="0" hidden="1">'Лист1'!$A$11:$E$74</definedName>
    <definedName name="OLE_LINK3" localSheetId="0">'Лист1'!$B$6</definedName>
    <definedName name="OLE_LINK4" localSheetId="0">'Лист1'!#REF!</definedName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<sst xmlns="http://schemas.openxmlformats.org/spreadsheetml/2006/main" count="127" uniqueCount="127">
  <si>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</si>
  <si>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</si>
  <si>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</si>
  <si>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</si>
  <si>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</si>
  <si>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</si>
  <si>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</si>
  <si>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</si>
  <si>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</si>
  <si>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</si>
  <si>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</si>
  <si>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</si>
  <si>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</si>
  <si>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</si>
  <si>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</si>
  <si>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</si>
  <si>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</si>
  <si>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</si>
  <si>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</si>
  <si>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</si>
  <si>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</si>
  <si>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</si>
  <si>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</si>
  <si>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</si>
  <si>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</si>
  <si>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</si>
  <si>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</si>
  <si>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</si>
  <si>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</si>
  <si>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</si>
  <si>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</si>
  <si>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</si>
  <si>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</si>
  <si>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</si>
  <si>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</si>
  <si>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</si>
  <si>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</si>
  <si>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</si>
  <si>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</si>
  <si>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</si>
  <si>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</si>
  <si>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</si>
  <si>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</si>
  <si>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</si>
  <si>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</si>
  <si>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</si>
  <si>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</si>
  <si>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</si>
  <si>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</si>
  <si>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</si>
  <si>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</si>
  <si>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</si>
  <si>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</si>
  <si>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</si>
  <si>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</si>
  <si>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</si>
  <si>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</si>
  <si>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</si>
  <si>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</si>
  <si>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</si>
  <si>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</si>
  <si>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</si>
  <si>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</si>
  <si>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</si>
  <si>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</si>
  <si>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</si>
  <si>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</si>
  <si>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</si>
  <si>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</si>
  <si>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</si>
  <si>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</si>
  <si>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</si>
  <si>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</si>
  <si>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</si>
  <si>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</si>
  <si>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</si>
  <si>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</si>
  <si>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</si>
  <si>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</si>
  <si>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</si>
  <si>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</si>
  <si>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</si>
  <si>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</si>
  <si>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</si>
  <si>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</si>
  <si>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</si>
  <si>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</si>
  <si>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</si>
  <si>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</si>
  <si>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</si>
  <si>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</si>
  <si>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</si>
  <si>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</si>
  <si>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</si>
  <si>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</si>
  <si>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</si>
  <si>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</si>
  <si>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</si>
  <si>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</si>
  <si>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</si>
  <si>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</si>
  <si>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</si>
  <si>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</si>
  <si>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</si>
  <si>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</si>
  <si>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</si>
  <si>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>Дотации бюджетам муниципальных районов на выравнивание бюджетной обеспеченности</t>
  </si>
  <si>
    <t>Приложение 1 к Решению Думы</t>
  </si>
  <si>
    <t xml:space="preserve"> доходов районного бюджета за 2017 год</t>
  </si>
  <si>
    <t>Исполнено</t>
  </si>
  <si>
    <t>% исполнения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</si>
  <si>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</si>
  <si>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</si>
  <si>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</si>
  <si>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</si>
  <si>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</si>
  <si>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</si>
  <si>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</si>
  <si>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</si>
  <si>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</si>
  <si>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</si>
  <si>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1 17 01050 05 0000 180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</si>
  <si>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</si>
  <si>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</si>
  <si>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</si>
  <si>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</si>
  <si>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276 от 31.05.2018г.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</si>
</sst>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0.00000"/>
    <numFmt numFmtId="176" formatCode="0.000000"/>
    <numFmt numFmtId="177" formatCode="0.0000"/>
    <numFmt numFmtId="178" formatCode="0.00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171" fontId="0" fillId="0" borderId="0" xfId="0" applyNumberFormat="1" applyFill="1" applyBorder="1" applyAlignment="1">
      <alignment/>
    </xf>
    <xf numFmtId="170" fontId="10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43" fontId="1" fillId="0" borderId="10" xfId="60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" fontId="0" fillId="34" borderId="12" xfId="0" applyNumberFormat="1" applyFill="1" applyBorder="1" applyAlignment="1">
      <alignment horizontal="right"/>
    </xf>
    <xf numFmtId="43" fontId="0" fillId="0" borderId="0" xfId="6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58350" y="3810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"Приложе1е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086975" y="0"/>
          <a:ext cx="2657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266700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325100" y="304800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4" width="15.25390625" style="1" customWidth="1"/>
    <col min="5" max="5" width="10.625" style="61" customWidth="1"/>
    <col min="6" max="6" width="17.625" style="1" customWidth="1"/>
    <col min="7" max="16384" width="9.125" style="1" customWidth="1"/>
  </cols>
  <sheetData>
    <row r="1" spans="2:3" ht="16.5">
      <c r="B1" s="67" t="s">
        <v>107</v>
      </c>
      <c r="C1" s="67"/>
    </row>
    <row r="2" spans="2:3" ht="16.5">
      <c r="B2" s="67" t="s">
        <v>25</v>
      </c>
      <c r="C2" s="67"/>
    </row>
    <row r="3" spans="2:3" ht="16.5">
      <c r="B3" s="67" t="s">
        <v>126</v>
      </c>
      <c r="C3" s="67"/>
    </row>
    <row r="4" spans="2:3" ht="16.5">
      <c r="B4" s="6"/>
      <c r="C4" s="6"/>
    </row>
    <row r="5" spans="1:3" ht="18.75" customHeight="1">
      <c r="A5" s="3"/>
      <c r="B5" s="19" t="s">
        <v>24</v>
      </c>
      <c r="C5" s="20"/>
    </row>
    <row r="6" spans="1:3" ht="22.5" customHeight="1">
      <c r="A6" s="1"/>
      <c r="B6" s="19" t="s">
        <v>108</v>
      </c>
      <c r="C6" s="20"/>
    </row>
    <row r="7" spans="1:3" ht="27" customHeight="1">
      <c r="A7" s="4"/>
      <c r="B7" s="5" t="s">
        <v>23</v>
      </c>
      <c r="C7" s="21"/>
    </row>
    <row r="8" spans="1:3" ht="39.75" customHeight="1" hidden="1">
      <c r="A8" s="6" t="s">
        <v>0</v>
      </c>
      <c r="B8" s="7"/>
      <c r="C8" s="22"/>
    </row>
    <row r="9" spans="1:3" ht="18.75">
      <c r="A9" s="15"/>
      <c r="B9" s="16"/>
      <c r="C9" s="23" t="s">
        <v>36</v>
      </c>
    </row>
    <row r="10" spans="1:5" ht="75" customHeight="1">
      <c r="A10" s="17" t="s">
        <v>1</v>
      </c>
      <c r="B10" s="17" t="s">
        <v>2</v>
      </c>
      <c r="C10" s="24" t="s">
        <v>3</v>
      </c>
      <c r="D10" s="59" t="s">
        <v>109</v>
      </c>
      <c r="E10" s="60" t="s">
        <v>110</v>
      </c>
    </row>
    <row r="11" spans="1:5" ht="18.75">
      <c r="A11" s="18">
        <v>1</v>
      </c>
      <c r="B11" s="18">
        <v>2</v>
      </c>
      <c r="C11" s="27">
        <v>3</v>
      </c>
      <c r="D11" s="18">
        <v>4</v>
      </c>
      <c r="E11" s="27">
        <v>5</v>
      </c>
    </row>
    <row r="12" spans="1:5" ht="37.5">
      <c r="A12" s="8" t="s">
        <v>4</v>
      </c>
      <c r="B12" s="9" t="s">
        <v>22</v>
      </c>
      <c r="C12" s="10">
        <f>C13+C17+C21+C23+C32+C34+C36+C38+C39+C15</f>
        <v>256488.1</v>
      </c>
      <c r="D12" s="10">
        <f>D13+D17+D21+D23+D32+D34+D36+D38+D39+D15</f>
        <v>252830.79355</v>
      </c>
      <c r="E12" s="62">
        <f>D12/C12*100</f>
        <v>98.5740833785271</v>
      </c>
    </row>
    <row r="13" spans="1:5" ht="18.75">
      <c r="A13" s="8" t="s">
        <v>5</v>
      </c>
      <c r="B13" s="11" t="s">
        <v>6</v>
      </c>
      <c r="C13" s="12">
        <f>SUM(C14)</f>
        <v>164695</v>
      </c>
      <c r="D13" s="12">
        <f>SUM(D14)</f>
        <v>169741.92155</v>
      </c>
      <c r="E13" s="62">
        <f aca="true" t="shared" si="0" ref="E13:E74">D13/C13*100</f>
        <v>103.0644048392483</v>
      </c>
    </row>
    <row r="14" spans="1:5" ht="18.75">
      <c r="A14" s="8" t="s">
        <v>7</v>
      </c>
      <c r="B14" s="11" t="s">
        <v>8</v>
      </c>
      <c r="C14" s="12">
        <v>164695</v>
      </c>
      <c r="D14" s="12">
        <v>169741.92155</v>
      </c>
      <c r="E14" s="62">
        <f t="shared" si="0"/>
        <v>103.0644048392483</v>
      </c>
    </row>
    <row r="15" spans="1:5" ht="75">
      <c r="A15" s="8" t="s">
        <v>67</v>
      </c>
      <c r="B15" s="11" t="s">
        <v>68</v>
      </c>
      <c r="C15" s="12">
        <f>C16</f>
        <v>12600</v>
      </c>
      <c r="D15" s="12">
        <f>D16</f>
        <v>12468.06782</v>
      </c>
      <c r="E15" s="62">
        <f t="shared" si="0"/>
        <v>98.95291920634921</v>
      </c>
    </row>
    <row r="16" spans="1:5" ht="56.25">
      <c r="A16" s="8" t="s">
        <v>69</v>
      </c>
      <c r="B16" s="11" t="s">
        <v>70</v>
      </c>
      <c r="C16" s="12">
        <v>12600</v>
      </c>
      <c r="D16" s="12">
        <v>12468.06782</v>
      </c>
      <c r="E16" s="62">
        <f t="shared" si="0"/>
        <v>98.95291920634921</v>
      </c>
    </row>
    <row r="17" spans="1:5" ht="18.75">
      <c r="A17" s="8" t="s">
        <v>9</v>
      </c>
      <c r="B17" s="11" t="s">
        <v>10</v>
      </c>
      <c r="C17" s="12">
        <f>SUM(C18:C19)+C20</f>
        <v>13220</v>
      </c>
      <c r="D17" s="12">
        <f>SUM(D18:D19)+D20</f>
        <v>13416.17246</v>
      </c>
      <c r="E17" s="62">
        <f t="shared" si="0"/>
        <v>101.48390665658094</v>
      </c>
    </row>
    <row r="18" spans="1:5" ht="37.5">
      <c r="A18" s="8" t="s">
        <v>38</v>
      </c>
      <c r="B18" s="11" t="s">
        <v>26</v>
      </c>
      <c r="C18" s="12">
        <v>9600</v>
      </c>
      <c r="D18" s="12">
        <v>9742.86329</v>
      </c>
      <c r="E18" s="62">
        <f t="shared" si="0"/>
        <v>101.48815927083332</v>
      </c>
    </row>
    <row r="19" spans="1:5" ht="18.75">
      <c r="A19" s="8" t="s">
        <v>39</v>
      </c>
      <c r="B19" s="11" t="s">
        <v>11</v>
      </c>
      <c r="C19" s="12">
        <v>3175</v>
      </c>
      <c r="D19" s="12">
        <v>3176.0059</v>
      </c>
      <c r="E19" s="62">
        <f t="shared" si="0"/>
        <v>100.03168188976379</v>
      </c>
    </row>
    <row r="20" spans="1:5" ht="75">
      <c r="A20" s="8" t="s">
        <v>65</v>
      </c>
      <c r="B20" s="48" t="s">
        <v>66</v>
      </c>
      <c r="C20" s="12">
        <v>445</v>
      </c>
      <c r="D20" s="12">
        <v>497.30327</v>
      </c>
      <c r="E20" s="62">
        <f t="shared" si="0"/>
        <v>111.7535438202247</v>
      </c>
    </row>
    <row r="21" spans="1:5" ht="18.75">
      <c r="A21" s="28" t="s">
        <v>12</v>
      </c>
      <c r="B21" s="11" t="s">
        <v>34</v>
      </c>
      <c r="C21" s="12">
        <f>SUM(C22)</f>
        <v>3100</v>
      </c>
      <c r="D21" s="12">
        <f>SUM(D22)</f>
        <v>3247.89067</v>
      </c>
      <c r="E21" s="62">
        <f t="shared" si="0"/>
        <v>104.77066677419353</v>
      </c>
    </row>
    <row r="22" spans="1:5" ht="93.75">
      <c r="A22" s="28" t="s">
        <v>27</v>
      </c>
      <c r="B22" s="31" t="s">
        <v>40</v>
      </c>
      <c r="C22" s="12">
        <v>3100</v>
      </c>
      <c r="D22" s="12">
        <v>3247.89067</v>
      </c>
      <c r="E22" s="62">
        <f t="shared" si="0"/>
        <v>104.77066677419353</v>
      </c>
    </row>
    <row r="23" spans="1:5" ht="75">
      <c r="A23" s="33" t="s">
        <v>13</v>
      </c>
      <c r="B23" s="37" t="s">
        <v>14</v>
      </c>
      <c r="C23" s="34">
        <f>SUM(C24:C28)</f>
        <v>34280</v>
      </c>
      <c r="D23" s="34">
        <f>SUM(D24:D31)</f>
        <v>37624.84581</v>
      </c>
      <c r="E23" s="62">
        <f t="shared" si="0"/>
        <v>109.75742651691948</v>
      </c>
    </row>
    <row r="24" spans="1:5" ht="114" customHeight="1">
      <c r="A24" s="35" t="s">
        <v>101</v>
      </c>
      <c r="B24" s="31" t="s">
        <v>78</v>
      </c>
      <c r="C24" s="12">
        <v>22950</v>
      </c>
      <c r="D24" s="12">
        <v>26259.51985</v>
      </c>
      <c r="E24" s="62">
        <f t="shared" si="0"/>
        <v>114.42056579520697</v>
      </c>
    </row>
    <row r="25" spans="1:5" ht="129.75" customHeight="1">
      <c r="A25" s="35" t="s">
        <v>111</v>
      </c>
      <c r="B25" s="31" t="s">
        <v>112</v>
      </c>
      <c r="C25" s="12">
        <v>0</v>
      </c>
      <c r="D25" s="12">
        <v>-342.30256</v>
      </c>
      <c r="E25" s="62">
        <v>0</v>
      </c>
    </row>
    <row r="26" spans="1:5" ht="114" customHeight="1">
      <c r="A26" s="35" t="s">
        <v>102</v>
      </c>
      <c r="B26" s="31" t="s">
        <v>103</v>
      </c>
      <c r="C26" s="12">
        <v>10300</v>
      </c>
      <c r="D26" s="12">
        <v>10001.73214</v>
      </c>
      <c r="E26" s="62">
        <f t="shared" si="0"/>
        <v>97.10419553398059</v>
      </c>
    </row>
    <row r="27" spans="1:5" ht="137.25" customHeight="1">
      <c r="A27" s="28" t="s">
        <v>113</v>
      </c>
      <c r="B27" s="31" t="s">
        <v>114</v>
      </c>
      <c r="C27" s="12">
        <v>0</v>
      </c>
      <c r="D27" s="12">
        <v>9.2637</v>
      </c>
      <c r="E27" s="62">
        <v>0</v>
      </c>
    </row>
    <row r="28" spans="1:5" ht="112.5">
      <c r="A28" s="28" t="s">
        <v>28</v>
      </c>
      <c r="B28" s="36" t="s">
        <v>37</v>
      </c>
      <c r="C28" s="12">
        <v>1030</v>
      </c>
      <c r="D28" s="12">
        <v>1089.33764</v>
      </c>
      <c r="E28" s="62">
        <f t="shared" si="0"/>
        <v>105.76093592233009</v>
      </c>
    </row>
    <row r="29" spans="1:5" ht="187.5">
      <c r="A29" s="28" t="s">
        <v>115</v>
      </c>
      <c r="B29" s="29" t="s">
        <v>116</v>
      </c>
      <c r="C29" s="12">
        <v>0</v>
      </c>
      <c r="D29" s="12">
        <v>2.5154</v>
      </c>
      <c r="E29" s="62">
        <v>0</v>
      </c>
    </row>
    <row r="30" spans="1:5" ht="168.75">
      <c r="A30" s="28" t="s">
        <v>117</v>
      </c>
      <c r="B30" s="29" t="s">
        <v>118</v>
      </c>
      <c r="C30" s="12">
        <v>0</v>
      </c>
      <c r="D30" s="12">
        <v>0.15986</v>
      </c>
      <c r="E30" s="62">
        <v>0</v>
      </c>
    </row>
    <row r="31" spans="1:5" ht="131.25">
      <c r="A31" s="28" t="s">
        <v>119</v>
      </c>
      <c r="B31" s="29" t="s">
        <v>120</v>
      </c>
      <c r="C31" s="12">
        <v>0</v>
      </c>
      <c r="D31" s="12">
        <v>604.61978</v>
      </c>
      <c r="E31" s="62">
        <v>0</v>
      </c>
    </row>
    <row r="32" spans="1:5" ht="37.5">
      <c r="A32" s="28" t="s">
        <v>15</v>
      </c>
      <c r="B32" s="11" t="s">
        <v>16</v>
      </c>
      <c r="C32" s="12">
        <f>SUM(C33)</f>
        <v>2350</v>
      </c>
      <c r="D32" s="12">
        <f>SUM(D33)</f>
        <v>2342.10719</v>
      </c>
      <c r="E32" s="62">
        <f t="shared" si="0"/>
        <v>99.66413574468086</v>
      </c>
    </row>
    <row r="33" spans="1:5" ht="37.5">
      <c r="A33" s="28" t="s">
        <v>17</v>
      </c>
      <c r="B33" s="11" t="s">
        <v>18</v>
      </c>
      <c r="C33" s="12">
        <v>2350</v>
      </c>
      <c r="D33" s="12">
        <v>2342.10719</v>
      </c>
      <c r="E33" s="62">
        <f t="shared" si="0"/>
        <v>99.66413574468086</v>
      </c>
    </row>
    <row r="34" spans="1:5" ht="56.25">
      <c r="A34" s="38" t="s">
        <v>35</v>
      </c>
      <c r="B34" s="32" t="s">
        <v>41</v>
      </c>
      <c r="C34" s="34">
        <f>SUM(C35)</f>
        <v>1750</v>
      </c>
      <c r="D34" s="34">
        <f>SUM(D35)</f>
        <v>1905.65484</v>
      </c>
      <c r="E34" s="62">
        <f t="shared" si="0"/>
        <v>108.89456228571429</v>
      </c>
    </row>
    <row r="35" spans="1:5" ht="37.5">
      <c r="A35" s="35" t="s">
        <v>42</v>
      </c>
      <c r="B35" s="29" t="s">
        <v>43</v>
      </c>
      <c r="C35" s="12">
        <v>1750</v>
      </c>
      <c r="D35" s="12">
        <v>1905.65484</v>
      </c>
      <c r="E35" s="62">
        <f t="shared" si="0"/>
        <v>108.89456228571429</v>
      </c>
    </row>
    <row r="36" spans="1:5" ht="56.25">
      <c r="A36" s="28" t="s">
        <v>19</v>
      </c>
      <c r="B36" s="11" t="s">
        <v>29</v>
      </c>
      <c r="C36" s="12">
        <f>SUM(C37)</f>
        <v>22393.1</v>
      </c>
      <c r="D36" s="12">
        <f>SUM(D37)</f>
        <v>9645.72008</v>
      </c>
      <c r="E36" s="62">
        <f t="shared" si="0"/>
        <v>43.0745188473235</v>
      </c>
    </row>
    <row r="37" spans="1:5" ht="75">
      <c r="A37" s="35" t="s">
        <v>44</v>
      </c>
      <c r="B37" s="29" t="s">
        <v>45</v>
      </c>
      <c r="C37" s="12">
        <v>22393.1</v>
      </c>
      <c r="D37" s="12">
        <v>9645.72008</v>
      </c>
      <c r="E37" s="62">
        <f t="shared" si="0"/>
        <v>43.0745188473235</v>
      </c>
    </row>
    <row r="38" spans="1:5" ht="37.5">
      <c r="A38" s="28" t="s">
        <v>20</v>
      </c>
      <c r="B38" s="11" t="s">
        <v>21</v>
      </c>
      <c r="C38" s="12">
        <v>2100</v>
      </c>
      <c r="D38" s="12">
        <v>2443.31085</v>
      </c>
      <c r="E38" s="62">
        <f t="shared" si="0"/>
        <v>116.3481357142857</v>
      </c>
    </row>
    <row r="39" spans="1:5" ht="18.75">
      <c r="A39" s="30" t="s">
        <v>30</v>
      </c>
      <c r="B39" s="11" t="s">
        <v>31</v>
      </c>
      <c r="C39" s="12">
        <f>C40+C41</f>
        <v>0</v>
      </c>
      <c r="D39" s="12">
        <f>D40+D41</f>
        <v>-4.89772</v>
      </c>
      <c r="E39" s="62">
        <v>0</v>
      </c>
    </row>
    <row r="40" spans="1:5" ht="18.75">
      <c r="A40" s="30" t="s">
        <v>121</v>
      </c>
      <c r="B40" s="11"/>
      <c r="C40" s="12">
        <v>0</v>
      </c>
      <c r="D40" s="12">
        <v>-4.89772</v>
      </c>
      <c r="E40" s="62">
        <v>0</v>
      </c>
    </row>
    <row r="41" spans="1:5" ht="37.5">
      <c r="A41" s="30" t="s">
        <v>32</v>
      </c>
      <c r="B41" s="11" t="s">
        <v>33</v>
      </c>
      <c r="C41" s="12">
        <v>0</v>
      </c>
      <c r="D41" s="12">
        <v>0</v>
      </c>
      <c r="E41" s="62">
        <v>0</v>
      </c>
    </row>
    <row r="42" spans="1:5" ht="18.75">
      <c r="A42" s="8" t="s">
        <v>46</v>
      </c>
      <c r="B42" s="9" t="s">
        <v>47</v>
      </c>
      <c r="C42" s="51">
        <f>C43</f>
        <v>385976.26313000004</v>
      </c>
      <c r="D42" s="51">
        <f>D43+D72+D73</f>
        <v>381946.07635</v>
      </c>
      <c r="E42" s="62">
        <f t="shared" si="0"/>
        <v>98.95584595090952</v>
      </c>
    </row>
    <row r="43" spans="1:5" ht="56.25">
      <c r="A43" s="8" t="s">
        <v>48</v>
      </c>
      <c r="B43" s="11" t="s">
        <v>49</v>
      </c>
      <c r="C43" s="49">
        <f>C44+C48+C53+C70</f>
        <v>385976.26313000004</v>
      </c>
      <c r="D43" s="49">
        <f>D44+D48+D53+D70</f>
        <v>382584.05689</v>
      </c>
      <c r="E43" s="62">
        <f t="shared" si="0"/>
        <v>99.12113604798088</v>
      </c>
    </row>
    <row r="44" spans="1:5" ht="37.5">
      <c r="A44" s="8" t="s">
        <v>79</v>
      </c>
      <c r="B44" s="11" t="s">
        <v>50</v>
      </c>
      <c r="C44" s="12">
        <f>C45+C46+C47</f>
        <v>1223</v>
      </c>
      <c r="D44" s="12">
        <f>D45+D46+D47</f>
        <v>6293</v>
      </c>
      <c r="E44" s="62">
        <f t="shared" si="0"/>
        <v>514.5543744889616</v>
      </c>
    </row>
    <row r="45" spans="1:5" ht="37.5" customHeight="1">
      <c r="A45" s="39" t="s">
        <v>80</v>
      </c>
      <c r="B45" s="11" t="s">
        <v>106</v>
      </c>
      <c r="C45" s="12">
        <v>0</v>
      </c>
      <c r="D45" s="12">
        <v>0</v>
      </c>
      <c r="E45" s="62">
        <v>0</v>
      </c>
    </row>
    <row r="46" spans="1:5" ht="54.75" customHeight="1">
      <c r="A46" s="39" t="s">
        <v>105</v>
      </c>
      <c r="B46" s="40" t="s">
        <v>104</v>
      </c>
      <c r="C46" s="41">
        <v>1223</v>
      </c>
      <c r="D46" s="63">
        <v>6293</v>
      </c>
      <c r="E46" s="62">
        <f t="shared" si="0"/>
        <v>514.5543744889616</v>
      </c>
    </row>
    <row r="47" spans="1:5" ht="37.5">
      <c r="A47" s="39" t="s">
        <v>81</v>
      </c>
      <c r="B47" s="40" t="s">
        <v>74</v>
      </c>
      <c r="C47" s="41">
        <v>0</v>
      </c>
      <c r="D47" s="41">
        <v>0</v>
      </c>
      <c r="E47" s="62">
        <v>0</v>
      </c>
    </row>
    <row r="48" spans="1:5" ht="56.25">
      <c r="A48" s="8" t="s">
        <v>82</v>
      </c>
      <c r="B48" s="11" t="s">
        <v>51</v>
      </c>
      <c r="C48" s="57">
        <f>C49+C50+C51+C52</f>
        <v>49559.83313</v>
      </c>
      <c r="D48" s="57">
        <f>D49+D50+D51+D52</f>
        <v>41886.34792</v>
      </c>
      <c r="E48" s="62">
        <f t="shared" si="0"/>
        <v>84.51672508688287</v>
      </c>
    </row>
    <row r="49" spans="1:5" s="53" customFormat="1" ht="56.25">
      <c r="A49" s="8" t="s">
        <v>100</v>
      </c>
      <c r="B49" s="11" t="s">
        <v>98</v>
      </c>
      <c r="C49" s="49">
        <v>2656.7149</v>
      </c>
      <c r="D49" s="49">
        <v>2656.7149</v>
      </c>
      <c r="E49" s="62">
        <f t="shared" si="0"/>
        <v>100</v>
      </c>
    </row>
    <row r="50" spans="1:5" s="53" customFormat="1" ht="77.25" customHeight="1">
      <c r="A50" s="8" t="s">
        <v>99</v>
      </c>
      <c r="B50" s="11" t="s">
        <v>97</v>
      </c>
      <c r="C50" s="49">
        <v>2756.16</v>
      </c>
      <c r="D50" s="49">
        <v>2756.16</v>
      </c>
      <c r="E50" s="62">
        <f t="shared" si="0"/>
        <v>100</v>
      </c>
    </row>
    <row r="51" spans="1:5" s="53" customFormat="1" ht="40.5" customHeight="1">
      <c r="A51" s="8" t="s">
        <v>83</v>
      </c>
      <c r="B51" s="11" t="s">
        <v>52</v>
      </c>
      <c r="C51" s="49">
        <v>0</v>
      </c>
      <c r="D51" s="49">
        <v>0</v>
      </c>
      <c r="E51" s="62">
        <v>0</v>
      </c>
    </row>
    <row r="52" spans="1:5" s="53" customFormat="1" ht="18.75">
      <c r="A52" s="8" t="s">
        <v>84</v>
      </c>
      <c r="B52" s="11" t="s">
        <v>53</v>
      </c>
      <c r="C52" s="49">
        <v>44146.95823</v>
      </c>
      <c r="D52" s="49">
        <v>36473.47302</v>
      </c>
      <c r="E52" s="62">
        <f t="shared" si="0"/>
        <v>82.61831501499577</v>
      </c>
    </row>
    <row r="53" spans="1:5" s="53" customFormat="1" ht="56.25">
      <c r="A53" s="39" t="s">
        <v>85</v>
      </c>
      <c r="B53" s="11" t="s">
        <v>54</v>
      </c>
      <c r="C53" s="49">
        <f>C54+C55+C56+C57+C58+C69</f>
        <v>335051.53</v>
      </c>
      <c r="D53" s="49">
        <f>D54+D55+D56+D57+D58+D69</f>
        <v>334262.80896999995</v>
      </c>
      <c r="E53" s="62">
        <f t="shared" si="0"/>
        <v>99.76459709645258</v>
      </c>
    </row>
    <row r="54" spans="1:5" s="53" customFormat="1" ht="56.25">
      <c r="A54" s="39" t="s">
        <v>86</v>
      </c>
      <c r="B54" s="11" t="s">
        <v>55</v>
      </c>
      <c r="C54" s="12">
        <v>2026.5</v>
      </c>
      <c r="D54" s="12">
        <v>2026.5</v>
      </c>
      <c r="E54" s="62">
        <f t="shared" si="0"/>
        <v>100</v>
      </c>
    </row>
    <row r="55" spans="1:5" s="53" customFormat="1" ht="66.75">
      <c r="A55" s="39" t="s">
        <v>95</v>
      </c>
      <c r="B55" s="52" t="s">
        <v>96</v>
      </c>
      <c r="C55" s="12">
        <v>24.89</v>
      </c>
      <c r="D55" s="12">
        <v>24.89</v>
      </c>
      <c r="E55" s="62">
        <f t="shared" si="0"/>
        <v>100</v>
      </c>
    </row>
    <row r="56" spans="1:5" s="53" customFormat="1" ht="112.5">
      <c r="A56" s="39" t="s">
        <v>88</v>
      </c>
      <c r="B56" s="54" t="s">
        <v>87</v>
      </c>
      <c r="C56" s="55">
        <v>17.9</v>
      </c>
      <c r="D56" s="55">
        <v>17.9</v>
      </c>
      <c r="E56" s="62">
        <f t="shared" si="0"/>
        <v>100</v>
      </c>
    </row>
    <row r="57" spans="1:5" ht="75">
      <c r="A57" s="39" t="s">
        <v>89</v>
      </c>
      <c r="B57" s="11" t="s">
        <v>56</v>
      </c>
      <c r="C57" s="12">
        <v>1712.2</v>
      </c>
      <c r="D57" s="12">
        <v>1712.2</v>
      </c>
      <c r="E57" s="62">
        <f t="shared" si="0"/>
        <v>100</v>
      </c>
    </row>
    <row r="58" spans="1:6" ht="56.25">
      <c r="A58" s="39" t="s">
        <v>90</v>
      </c>
      <c r="B58" s="11" t="s">
        <v>57</v>
      </c>
      <c r="C58" s="12">
        <f>SUM(C59:C68)</f>
        <v>327308.04000000004</v>
      </c>
      <c r="D58" s="12">
        <f>SUM(D59:D68)</f>
        <v>326519.31896999996</v>
      </c>
      <c r="E58" s="62">
        <f t="shared" si="0"/>
        <v>99.75902790838866</v>
      </c>
      <c r="F58" s="64">
        <v>326519.31897</v>
      </c>
    </row>
    <row r="59" spans="1:5" ht="112.5">
      <c r="A59" s="65"/>
      <c r="B59" s="43" t="s">
        <v>58</v>
      </c>
      <c r="C59" s="12">
        <v>231255</v>
      </c>
      <c r="D59" s="12">
        <v>231255</v>
      </c>
      <c r="E59" s="62">
        <f t="shared" si="0"/>
        <v>100</v>
      </c>
    </row>
    <row r="60" spans="1:5" ht="131.25">
      <c r="A60" s="65"/>
      <c r="B60" s="43" t="s">
        <v>72</v>
      </c>
      <c r="C60" s="12">
        <v>66216</v>
      </c>
      <c r="D60" s="12">
        <v>66216</v>
      </c>
      <c r="E60" s="62">
        <f t="shared" si="0"/>
        <v>100</v>
      </c>
    </row>
    <row r="61" spans="1:5" ht="75">
      <c r="A61" s="65"/>
      <c r="B61" s="44" t="s">
        <v>59</v>
      </c>
      <c r="C61" s="12">
        <f>1003.4+11.88</f>
        <v>1015.28</v>
      </c>
      <c r="D61" s="12">
        <v>999.77266</v>
      </c>
      <c r="E61" s="62">
        <f t="shared" si="0"/>
        <v>98.47260460168623</v>
      </c>
    </row>
    <row r="62" spans="1:5" ht="93.75">
      <c r="A62" s="65"/>
      <c r="B62" s="42" t="s">
        <v>60</v>
      </c>
      <c r="C62" s="12">
        <v>18294</v>
      </c>
      <c r="D62" s="12">
        <v>18294</v>
      </c>
      <c r="E62" s="62">
        <f t="shared" si="0"/>
        <v>100</v>
      </c>
    </row>
    <row r="63" spans="1:5" ht="56.25">
      <c r="A63" s="65"/>
      <c r="B63" s="43" t="s">
        <v>71</v>
      </c>
      <c r="C63" s="12">
        <f>3337+129</f>
        <v>3466</v>
      </c>
      <c r="D63" s="12">
        <v>3418.64433</v>
      </c>
      <c r="E63" s="62">
        <f t="shared" si="0"/>
        <v>98.63370830929024</v>
      </c>
    </row>
    <row r="64" spans="1:5" ht="112.5">
      <c r="A64" s="65"/>
      <c r="B64" s="43" t="s">
        <v>61</v>
      </c>
      <c r="C64" s="12">
        <f>538+6.07</f>
        <v>544.07</v>
      </c>
      <c r="D64" s="12">
        <v>537.99993</v>
      </c>
      <c r="E64" s="62">
        <f t="shared" si="0"/>
        <v>98.88432187034755</v>
      </c>
    </row>
    <row r="65" spans="1:5" ht="75">
      <c r="A65" s="65"/>
      <c r="B65" s="42" t="s">
        <v>62</v>
      </c>
      <c r="C65" s="12">
        <f>5776-298</f>
        <v>5478</v>
      </c>
      <c r="D65" s="12">
        <v>5150.73628</v>
      </c>
      <c r="E65" s="62">
        <f t="shared" si="0"/>
        <v>94.02585396129975</v>
      </c>
    </row>
    <row r="66" spans="1:5" ht="131.25">
      <c r="A66" s="65"/>
      <c r="B66" s="42" t="s">
        <v>75</v>
      </c>
      <c r="C66" s="12">
        <v>0.73</v>
      </c>
      <c r="D66" s="12">
        <v>0.73</v>
      </c>
      <c r="E66" s="62">
        <f t="shared" si="0"/>
        <v>100</v>
      </c>
    </row>
    <row r="67" spans="1:5" ht="131.25">
      <c r="A67" s="65"/>
      <c r="B67" s="42" t="s">
        <v>76</v>
      </c>
      <c r="C67" s="12">
        <v>379.28</v>
      </c>
      <c r="D67" s="12">
        <v>0</v>
      </c>
      <c r="E67" s="62">
        <f t="shared" si="0"/>
        <v>0</v>
      </c>
    </row>
    <row r="68" spans="1:5" ht="56.25">
      <c r="A68" s="66"/>
      <c r="B68" s="43" t="s">
        <v>63</v>
      </c>
      <c r="C68" s="12">
        <f>652+7.68</f>
        <v>659.68</v>
      </c>
      <c r="D68" s="12">
        <v>646.43577</v>
      </c>
      <c r="E68" s="62">
        <f t="shared" si="0"/>
        <v>97.99232506669901</v>
      </c>
    </row>
    <row r="69" spans="1:5" ht="150">
      <c r="A69" s="39" t="s">
        <v>92</v>
      </c>
      <c r="B69" s="42" t="s">
        <v>91</v>
      </c>
      <c r="C69" s="12">
        <f>3937+25</f>
        <v>3962</v>
      </c>
      <c r="D69" s="12">
        <f>3937+25</f>
        <v>3962</v>
      </c>
      <c r="E69" s="62">
        <f t="shared" si="0"/>
        <v>100</v>
      </c>
    </row>
    <row r="70" spans="1:5" ht="112.5">
      <c r="A70" s="39" t="s">
        <v>93</v>
      </c>
      <c r="B70" s="45" t="s">
        <v>73</v>
      </c>
      <c r="C70" s="49">
        <v>141.9</v>
      </c>
      <c r="D70" s="49">
        <v>141.9</v>
      </c>
      <c r="E70" s="62">
        <f t="shared" si="0"/>
        <v>100</v>
      </c>
    </row>
    <row r="71" spans="1:5" ht="75">
      <c r="A71" s="50" t="s">
        <v>94</v>
      </c>
      <c r="B71" s="31" t="s">
        <v>77</v>
      </c>
      <c r="C71" s="49">
        <v>0</v>
      </c>
      <c r="D71" s="49">
        <v>0</v>
      </c>
      <c r="E71" s="62">
        <v>0</v>
      </c>
    </row>
    <row r="72" spans="1:5" ht="93.75">
      <c r="A72" s="50" t="s">
        <v>123</v>
      </c>
      <c r="B72" s="31" t="s">
        <v>122</v>
      </c>
      <c r="C72" s="49">
        <v>0</v>
      </c>
      <c r="D72" s="49">
        <f>0.32/1000</f>
        <v>0.00032</v>
      </c>
      <c r="E72" s="62">
        <v>0</v>
      </c>
    </row>
    <row r="73" spans="1:5" ht="75">
      <c r="A73" s="50" t="s">
        <v>124</v>
      </c>
      <c r="B73" s="31" t="s">
        <v>125</v>
      </c>
      <c r="C73" s="49">
        <v>0</v>
      </c>
      <c r="D73" s="49">
        <v>-637.98086</v>
      </c>
      <c r="E73" s="62">
        <v>0</v>
      </c>
    </row>
    <row r="74" spans="1:5" ht="18.75">
      <c r="A74" s="46"/>
      <c r="B74" s="47" t="s">
        <v>64</v>
      </c>
      <c r="C74" s="58">
        <f>C12+C42</f>
        <v>642464.3631300001</v>
      </c>
      <c r="D74" s="58">
        <f>D12+D42</f>
        <v>634776.8699</v>
      </c>
      <c r="E74" s="62">
        <f t="shared" si="0"/>
        <v>98.80343663070312</v>
      </c>
    </row>
    <row r="75" spans="1:3" ht="12.75">
      <c r="A75" s="13"/>
      <c r="B75" s="2"/>
      <c r="C75" s="25"/>
    </row>
    <row r="76" spans="1:3" ht="12.75">
      <c r="A76" s="13"/>
      <c r="B76" s="2"/>
      <c r="C76" s="56"/>
    </row>
    <row r="77" spans="1:3" ht="12.75">
      <c r="A77" s="13"/>
      <c r="B77" s="2"/>
      <c r="C77" s="25"/>
    </row>
    <row r="78" spans="1:3" ht="12.75">
      <c r="A78" s="13"/>
      <c r="B78" s="2"/>
      <c r="C78" s="56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</sheetData>
  <sheetProtection/>
  <autoFilter ref="A11:E74"/>
  <mergeCells count="4">
    <mergeCell ref="A59:A68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2017-12-20T00:36:31Z</cp:lastPrinted>
  <dcterms:created xsi:type="dcterms:W3CDTF">2005-08-18T04:46:17Z</dcterms:created>
  <dcterms:modified xsi:type="dcterms:W3CDTF">2018-05-31T22:05:52Z</dcterms:modified>
  <cp:category/>
  <cp:version/>
  <cp:contentType/>
  <cp:contentStatus/>
</cp:coreProperties>
</file>